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51" yWindow="65296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<sst xmlns="http://schemas.openxmlformats.org/spreadsheetml/2006/main" count="166" uniqueCount="113">
  <si>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</si>
  <si>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</si>
  <si>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</si>
  <si>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</si>
  <si>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</si>
  <si>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</si>
  <si>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</si>
  <si>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</si>
  <si>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</si>
  <si>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</si>
  <si>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</si>
  <si>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</si>
  <si>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</si>
  <si>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</si>
  <si>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</si>
  <si>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</si>
  <si>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</si>
  <si>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</si>
  <si>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</si>
  <si>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</si>
  <si>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</si>
  <si>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</si>
  <si>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</si>
  <si>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</si>
  <si>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</si>
  <si>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</si>
  <si>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</si>
  <si>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</si>
  <si>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</si>
  <si>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</si>
  <si>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</si>
  <si>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</si>
  <si>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</si>
  <si>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</si>
  <si>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</si>
  <si>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</si>
  <si>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</si>
  <si>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</si>
  <si>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</si>
  <si>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</si>
  <si>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</si>
  <si>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</si>
  <si>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</si>
  <si>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</si>
  <si>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</si>
  <si>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</si>
  <si>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</si>
  <si>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</si>
  <si>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</si>
  <si>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</si>
  <si>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</si>
  <si>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</si>
  <si>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</si>
  <si>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</si>
  <si>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</si>
  <si>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</si>
  <si>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</si>
  <si>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</si>
  <si>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</si>
  <si>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</si>
  <si>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</si>
  <si>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</si>
  <si>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</si>
  <si>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</si>
  <si>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</si>
  <si>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</si>
  <si>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</si>
  <si>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</si>
  <si>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</si>
  <si>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</si>
  <si>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</si>
  <si>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</si>
  <si>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</si>
  <si>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</si>
  <si>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</si>
  <si>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</si>
  <si>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</si>
  <si>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</si>
  <si>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</si>
  <si>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</si>
  <si>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</si>
  <si>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</si>
  <si>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</si>
  <si>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</si>
  <si>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</si>
  <si>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</si>
  <si>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</si>
  <si>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</si>
  <si>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</si>
  <si>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</si>
  <si>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</si>
  <si>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</si>
  <si>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</si>
  <si>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</si>
  <si>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</si>
  <si>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</si>
  <si>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</si>
  <si>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</si>
  <si>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</si>
  <si>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</si>
  <si>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</si>
  <si>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</si>
  <si>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</si>
  <si>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</si>
  <si>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</si>
  <si>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</si>
  <si>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</si>
  <si>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</si>
  <si>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</si>
  <si>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</si>
  <si>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</si>
  <si>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</si>
  <si>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28.11.2018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</si>
</sst>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183900</c:v>
                </c:pt>
                <c:pt idx="1">
                  <c:v>173426.51000000007</c:v>
                </c:pt>
                <c:pt idx="2">
                  <c:v>1792.2000000000003</c:v>
                </c:pt>
                <c:pt idx="3">
                  <c:v>8681.289999999932</c:v>
                </c:pt>
              </c:numCache>
            </c:numRef>
          </c:val>
          <c:shape val="box"/>
        </c:ser>
        <c:shape val="box"/>
        <c:axId val="22469764"/>
        <c:axId val="901285"/>
      </c:bar3D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712603.0999999999</c:v>
                </c:pt>
                <c:pt idx="1">
                  <c:v>242287.69999999992</c:v>
                </c:pt>
                <c:pt idx="2">
                  <c:v>589297.2000000002</c:v>
                </c:pt>
                <c:pt idx="3">
                  <c:v>70.8</c:v>
                </c:pt>
                <c:pt idx="4">
                  <c:v>31961.7</c:v>
                </c:pt>
                <c:pt idx="5">
                  <c:v>61441.49999999999</c:v>
                </c:pt>
                <c:pt idx="6">
                  <c:v>11025.399999999996</c:v>
                </c:pt>
                <c:pt idx="7">
                  <c:v>18806.499999999687</c:v>
                </c:pt>
              </c:numCache>
            </c:numRef>
          </c:val>
          <c:shape val="box"/>
        </c:ser>
        <c:shape val="box"/>
        <c:axId val="8111566"/>
        <c:axId val="5895231"/>
      </c:bar3D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354811.8</c:v>
                </c:pt>
                <c:pt idx="1">
                  <c:v>212017</c:v>
                </c:pt>
                <c:pt idx="2">
                  <c:v>354811.8</c:v>
                </c:pt>
              </c:numCache>
            </c:numRef>
          </c:val>
          <c:shape val="box"/>
        </c:ser>
        <c:shape val="box"/>
        <c:axId val="53057080"/>
        <c:axId val="7751673"/>
      </c:bar3D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20698.200000000008</c:v>
                </c:pt>
                <c:pt idx="1">
                  <c:v>10962.4</c:v>
                </c:pt>
                <c:pt idx="2">
                  <c:v>59.6</c:v>
                </c:pt>
                <c:pt idx="3">
                  <c:v>1137.3999999999999</c:v>
                </c:pt>
                <c:pt idx="4">
                  <c:v>796.8999999999999</c:v>
                </c:pt>
                <c:pt idx="5">
                  <c:v>84.4</c:v>
                </c:pt>
                <c:pt idx="6">
                  <c:v>7657.500000000009</c:v>
                </c:pt>
              </c:numCache>
            </c:numRef>
          </c:val>
          <c:shape val="box"/>
        </c:ser>
        <c:shape val="box"/>
        <c:axId val="2656194"/>
        <c:axId val="23905747"/>
      </c:bar3D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27808.999999999996</c:v>
                </c:pt>
                <c:pt idx="1">
                  <c:v>16219</c:v>
                </c:pt>
                <c:pt idx="2">
                  <c:v>3.9000000000000004</c:v>
                </c:pt>
                <c:pt idx="3">
                  <c:v>802.9000000000001</c:v>
                </c:pt>
                <c:pt idx="4">
                  <c:v>628.4</c:v>
                </c:pt>
                <c:pt idx="5">
                  <c:v>1096</c:v>
                </c:pt>
                <c:pt idx="6">
                  <c:v>9058.799999999997</c:v>
                </c:pt>
              </c:numCache>
            </c:numRef>
          </c:val>
          <c:shape val="box"/>
        </c:ser>
        <c:shape val="box"/>
        <c:axId val="13825132"/>
        <c:axId val="57317325"/>
      </c:bar3D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7325"/>
        <c:crosses val="autoZero"/>
        <c:auto val="1"/>
        <c:lblOffset val="100"/>
        <c:tickLblSkip val="2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7667.5</c:v>
                </c:pt>
                <c:pt idx="1">
                  <c:v>2710.4000000000005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709.2999999999992</c:v>
                </c:pt>
              </c:numCache>
            </c:numRef>
          </c:val>
          <c:shape val="box"/>
        </c:ser>
        <c:shape val="box"/>
        <c:axId val="46093878"/>
        <c:axId val="12191719"/>
      </c:bar3D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38173.700000000004</c:v>
                </c:pt>
              </c:numCache>
            </c:numRef>
          </c:val>
          <c:shape val="box"/>
        </c:ser>
        <c:shape val="box"/>
        <c:axId val="42616608"/>
        <c:axId val="48005153"/>
      </c:bar3D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712603.0999999999</c:v>
                </c:pt>
                <c:pt idx="1">
                  <c:v>354811.8</c:v>
                </c:pt>
                <c:pt idx="2">
                  <c:v>20698.200000000008</c:v>
                </c:pt>
                <c:pt idx="3">
                  <c:v>27808.999999999996</c:v>
                </c:pt>
                <c:pt idx="4">
                  <c:v>7667.5</c:v>
                </c:pt>
                <c:pt idx="5">
                  <c:v>183900</c:v>
                </c:pt>
                <c:pt idx="6">
                  <c:v>38173.700000000004</c:v>
                </c:pt>
              </c:numCache>
            </c:numRef>
          </c:val>
          <c:shape val="box"/>
        </c:ser>
        <c:shape val="box"/>
        <c:axId val="29393194"/>
        <c:axId val="63212155"/>
      </c:bar3D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805742.2100000003</c:v>
                </c:pt>
                <c:pt idx="1">
                  <c:v>77052.69999999998</c:v>
                </c:pt>
                <c:pt idx="2">
                  <c:v>33275.3</c:v>
                </c:pt>
                <c:pt idx="3">
                  <c:v>25002.899999999994</c:v>
                </c:pt>
                <c:pt idx="4">
                  <c:v>76.10000000000001</c:v>
                </c:pt>
                <c:pt idx="5">
                  <c:v>885195.6899999996</c:v>
                </c:pt>
              </c:numCache>
            </c:numRef>
          </c:val>
          <c:shape val="box"/>
        </c:ser>
        <c:shape val="box"/>
        <c:axId val="32038484"/>
        <c:axId val="19910901"/>
      </c:bar3D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7" sqref="H77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673697.2+1047.5+996.5+41.9+1483.1+1089.5+310.7+33936.7</f>
        <v>712603.0999999999</v>
      </c>
      <c r="E6" s="3">
        <f>D6/D154*100</f>
        <v>39.017991618122075</v>
      </c>
      <c r="F6" s="3">
        <f>D6/B6*100</f>
        <v>94.55598224542013</v>
      </c>
      <c r="G6" s="3">
        <f aca="true" t="shared" si="0" ref="G6:G43">D6/C6*100</f>
        <v>86.1547834194716</v>
      </c>
      <c r="H6" s="37">
        <f>B6-D6</f>
        <v>41027.80000000016</v>
      </c>
      <c r="I6" s="37">
        <f aca="true" t="shared" si="1" ref="I6:I43">C6-D6</f>
        <v>114516.50000000012</v>
      </c>
      <c r="J6" s="153"/>
      <c r="K6" s="154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</f>
        <v>242287.69999999992</v>
      </c>
      <c r="E7" s="132">
        <f>D7/D6*100</f>
        <v>34.000371314691165</v>
      </c>
      <c r="F7" s="132">
        <f>D7/B7*100</f>
        <v>99.97775866792986</v>
      </c>
      <c r="G7" s="132">
        <f>D7/C7*100</f>
        <v>92.29388810502608</v>
      </c>
      <c r="H7" s="131">
        <f>B7-D7</f>
        <v>53.90000000008149</v>
      </c>
      <c r="I7" s="131">
        <f t="shared" si="1"/>
        <v>20229.900000000052</v>
      </c>
      <c r="J7" s="148"/>
      <c r="K7" s="154"/>
      <c r="L7" s="127"/>
    </row>
    <row r="8" spans="1:12" s="152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</f>
        <v>589297.2000000002</v>
      </c>
      <c r="E8" s="96">
        <f>D8/D6*100</f>
        <v>82.69641263137927</v>
      </c>
      <c r="F8" s="96">
        <f>D8/B8*100</f>
        <v>97.70680556916518</v>
      </c>
      <c r="G8" s="96">
        <f t="shared" si="0"/>
        <v>89.76150408886693</v>
      </c>
      <c r="H8" s="94">
        <f>B8-D8</f>
        <v>13830.89999999979</v>
      </c>
      <c r="I8" s="94">
        <f t="shared" si="1"/>
        <v>67217.19999999984</v>
      </c>
      <c r="J8" s="153"/>
      <c r="K8" s="154"/>
      <c r="L8" s="127"/>
    </row>
    <row r="9" spans="1:12" s="152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</f>
        <v>70.8</v>
      </c>
      <c r="E9" s="116">
        <f>D9/D6*100</f>
        <v>0.009935404434810908</v>
      </c>
      <c r="F9" s="96">
        <f>D9/B9*100</f>
        <v>72.46673490276355</v>
      </c>
      <c r="G9" s="96">
        <f t="shared" si="0"/>
        <v>72.46673490276355</v>
      </c>
      <c r="H9" s="94">
        <f aca="true" t="shared" si="2" ref="H9:H43">B9-D9</f>
        <v>26.900000000000006</v>
      </c>
      <c r="I9" s="94">
        <f t="shared" si="1"/>
        <v>26.900000000000006</v>
      </c>
      <c r="J9" s="153"/>
      <c r="K9" s="154"/>
      <c r="L9" s="127"/>
    </row>
    <row r="10" spans="1:12" s="152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6">
        <f>D10/D6*100</f>
        <v>4.485203614747117</v>
      </c>
      <c r="F10" s="96">
        <f aca="true" t="shared" si="3" ref="F10:F41">D10/B10*100</f>
        <v>88.2507889962973</v>
      </c>
      <c r="G10" s="96">
        <f t="shared" si="0"/>
        <v>79.02157896298347</v>
      </c>
      <c r="H10" s="94">
        <f t="shared" si="2"/>
        <v>4255.200000000001</v>
      </c>
      <c r="I10" s="94">
        <f t="shared" si="1"/>
        <v>8485.100000000002</v>
      </c>
      <c r="J10" s="153"/>
      <c r="K10" s="154"/>
      <c r="L10" s="127"/>
    </row>
    <row r="11" spans="1:12" s="152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</f>
        <v>61441.49999999999</v>
      </c>
      <c r="E11" s="96">
        <f>D11/D6*100</f>
        <v>8.622120785048509</v>
      </c>
      <c r="F11" s="96">
        <f t="shared" si="3"/>
        <v>81.8590231248759</v>
      </c>
      <c r="G11" s="96">
        <f t="shared" si="0"/>
        <v>69.68337030635436</v>
      </c>
      <c r="H11" s="94">
        <f t="shared" si="2"/>
        <v>13616.200000000019</v>
      </c>
      <c r="I11" s="94">
        <f t="shared" si="1"/>
        <v>26730.9</v>
      </c>
      <c r="J11" s="153"/>
      <c r="K11" s="154"/>
      <c r="L11" s="127"/>
    </row>
    <row r="12" spans="1:12" s="152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</f>
        <v>11025.399999999996</v>
      </c>
      <c r="E12" s="96">
        <f>D12/D6*100</f>
        <v>1.547200678750906</v>
      </c>
      <c r="F12" s="96">
        <f t="shared" si="3"/>
        <v>95.01460715793824</v>
      </c>
      <c r="G12" s="96">
        <f t="shared" si="0"/>
        <v>86.55518919767621</v>
      </c>
      <c r="H12" s="94">
        <f>B12-D12</f>
        <v>578.5000000000036</v>
      </c>
      <c r="I12" s="94">
        <f t="shared" si="1"/>
        <v>1712.600000000004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18806.499999999687</v>
      </c>
      <c r="E13" s="96">
        <f>D13/D6*100</f>
        <v>2.639126885639382</v>
      </c>
      <c r="F13" s="96">
        <f t="shared" si="3"/>
        <v>68.32118750590217</v>
      </c>
      <c r="G13" s="96">
        <f t="shared" si="0"/>
        <v>64.5156310569693</v>
      </c>
      <c r="H13" s="94">
        <f t="shared" si="2"/>
        <v>8720.10000000034</v>
      </c>
      <c r="I13" s="94">
        <f t="shared" si="1"/>
        <v>10343.800000000258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337105.1+363.9+729.2+15.5+327.8+10035.9+3545.6+2688.8</f>
        <v>354811.8</v>
      </c>
      <c r="E18" s="3">
        <f>D18/D154*100</f>
        <v>19.427425783596515</v>
      </c>
      <c r="F18" s="3">
        <f>D18/B18*100</f>
        <v>97.75752036983516</v>
      </c>
      <c r="G18" s="3">
        <f t="shared" si="0"/>
        <v>87.37121608167904</v>
      </c>
      <c r="H18" s="37">
        <f>B18-D18</f>
        <v>8139.099999999977</v>
      </c>
      <c r="I18" s="37">
        <f t="shared" si="1"/>
        <v>51285.09999999998</v>
      </c>
      <c r="J18" s="153"/>
      <c r="K18" s="154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32">
        <f>D19/D18*100</f>
        <v>59.754777039546035</v>
      </c>
      <c r="F19" s="132">
        <f t="shared" si="3"/>
        <v>100</v>
      </c>
      <c r="G19" s="132">
        <f t="shared" si="0"/>
        <v>93.1076035585332</v>
      </c>
      <c r="H19" s="131">
        <f t="shared" si="2"/>
        <v>0</v>
      </c>
      <c r="I19" s="131">
        <f t="shared" si="1"/>
        <v>15694.799999999988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354811.8</v>
      </c>
      <c r="E25" s="96">
        <f>D25/D18*100</f>
        <v>100</v>
      </c>
      <c r="F25" s="96">
        <f t="shared" si="3"/>
        <v>97.75752036983516</v>
      </c>
      <c r="G25" s="96">
        <f t="shared" si="0"/>
        <v>87.37121608167904</v>
      </c>
      <c r="H25" s="94">
        <f t="shared" si="2"/>
        <v>8139.099999999977</v>
      </c>
      <c r="I25" s="94">
        <f t="shared" si="1"/>
        <v>51285.09999999998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</f>
        <v>20698.200000000008</v>
      </c>
      <c r="E33" s="3">
        <f>D33/D154*100</f>
        <v>1.1333127713171818</v>
      </c>
      <c r="F33" s="3">
        <f>D33/B33*100</f>
        <v>92.5220485358342</v>
      </c>
      <c r="G33" s="3">
        <f t="shared" si="0"/>
        <v>83.22724622529608</v>
      </c>
      <c r="H33" s="37">
        <f t="shared" si="2"/>
        <v>1672.8999999999942</v>
      </c>
      <c r="I33" s="37">
        <f t="shared" si="1"/>
        <v>4171.299999999988</v>
      </c>
      <c r="J33" s="153"/>
      <c r="K33" s="154"/>
    </row>
    <row r="34" spans="1:11" s="152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</f>
        <v>10962.4</v>
      </c>
      <c r="E34" s="96">
        <f>D34/D33*100</f>
        <v>52.96305958972276</v>
      </c>
      <c r="F34" s="96">
        <f t="shared" si="3"/>
        <v>92.39041575012851</v>
      </c>
      <c r="G34" s="96">
        <f t="shared" si="0"/>
        <v>84.67396845503839</v>
      </c>
      <c r="H34" s="94">
        <f t="shared" si="2"/>
        <v>902.9000000000015</v>
      </c>
      <c r="I34" s="94">
        <f t="shared" si="1"/>
        <v>1984.2000000000007</v>
      </c>
      <c r="J34" s="153"/>
      <c r="K34" s="154"/>
    </row>
    <row r="35" spans="1:11" s="152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0.287947744248292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3"/>
      <c r="K35" s="154"/>
    </row>
    <row r="36" spans="1:11" s="152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</f>
        <v>1137.3999999999999</v>
      </c>
      <c r="E36" s="96">
        <f>D36/D33*100</f>
        <v>5.495163830671263</v>
      </c>
      <c r="F36" s="96">
        <f t="shared" si="3"/>
        <v>77.101409978308</v>
      </c>
      <c r="G36" s="96">
        <f t="shared" si="0"/>
        <v>63.79136287156477</v>
      </c>
      <c r="H36" s="94">
        <f t="shared" si="2"/>
        <v>337.8000000000004</v>
      </c>
      <c r="I36" s="94">
        <f t="shared" si="1"/>
        <v>645.6000000000001</v>
      </c>
      <c r="J36" s="153"/>
      <c r="K36" s="154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</f>
        <v>796.8999999999999</v>
      </c>
      <c r="E37" s="101">
        <f>D37/D33*100</f>
        <v>3.850093244823219</v>
      </c>
      <c r="F37" s="101">
        <f t="shared" si="3"/>
        <v>99.98745294855708</v>
      </c>
      <c r="G37" s="101">
        <f t="shared" si="0"/>
        <v>79.05753968253967</v>
      </c>
      <c r="H37" s="98">
        <f t="shared" si="2"/>
        <v>0.10000000000013642</v>
      </c>
      <c r="I37" s="98">
        <f t="shared" si="1"/>
        <v>211.10000000000014</v>
      </c>
      <c r="J37" s="148"/>
      <c r="K37" s="154"/>
      <c r="L37" s="127"/>
    </row>
    <row r="38" spans="1:11" s="152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</f>
        <v>84.4</v>
      </c>
      <c r="E38" s="96">
        <f>D38/D33*100</f>
        <v>0.40776492641872225</v>
      </c>
      <c r="F38" s="96">
        <f t="shared" si="3"/>
        <v>100</v>
      </c>
      <c r="G38" s="96">
        <f t="shared" si="0"/>
        <v>94.30167597765364</v>
      </c>
      <c r="H38" s="94">
        <f t="shared" si="2"/>
        <v>0</v>
      </c>
      <c r="I38" s="94">
        <f t="shared" si="1"/>
        <v>5.099999999999994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7657.500000000009</v>
      </c>
      <c r="E39" s="96">
        <f>D39/D33*100</f>
        <v>36.99597066411575</v>
      </c>
      <c r="F39" s="96">
        <f t="shared" si="3"/>
        <v>94.6585739715191</v>
      </c>
      <c r="G39" s="96">
        <f t="shared" si="0"/>
        <v>85.45077165143465</v>
      </c>
      <c r="H39" s="94">
        <f>B39-D39</f>
        <v>432.09999999999127</v>
      </c>
      <c r="I39" s="94">
        <f t="shared" si="1"/>
        <v>1303.7999999999865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63.9+1.1+0.6+70.8+0.5+48+6.7+2+13.7+10.4+20.2+0.7+37.4+27+181.7+0.2+2.1+7.5+10+0.2+3.3+24.2+12.6+1.5+22+2.4+8+14.4+3.9+1.2+1.7+0.1+3+13.7+46.4+0.8+12.3+4.5+8.5+7.8</f>
        <v>696.9999999999999</v>
      </c>
      <c r="E43" s="3">
        <f>D43/D154*100</f>
        <v>0.03816365682078998</v>
      </c>
      <c r="F43" s="3">
        <f>D43/B43*100</f>
        <v>45.630114566284774</v>
      </c>
      <c r="G43" s="3">
        <f t="shared" si="0"/>
        <v>43.72921764226111</v>
      </c>
      <c r="H43" s="37">
        <f t="shared" si="2"/>
        <v>830.5000000000001</v>
      </c>
      <c r="I43" s="37">
        <f t="shared" si="1"/>
        <v>896.9000000000002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</f>
        <v>12076.499999999998</v>
      </c>
      <c r="E45" s="3">
        <f>D45/D154*100</f>
        <v>0.6612387397363991</v>
      </c>
      <c r="F45" s="3">
        <f>D45/B45*100</f>
        <v>97.97105446757416</v>
      </c>
      <c r="G45" s="3">
        <f aca="true" t="shared" si="5" ref="G45:G76">D45/C45*100</f>
        <v>88.9528074659517</v>
      </c>
      <c r="H45" s="37">
        <f>B45-D45</f>
        <v>250.10000000000218</v>
      </c>
      <c r="I45" s="37">
        <f aca="true" t="shared" si="6" ref="I45:I77">C45-D45</f>
        <v>1499.800000000001</v>
      </c>
      <c r="J45" s="153"/>
      <c r="K45" s="154"/>
    </row>
    <row r="46" spans="1:11" s="152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</f>
        <v>11143</v>
      </c>
      <c r="E46" s="96">
        <f>D46/D45*100</f>
        <v>92.27011137332838</v>
      </c>
      <c r="F46" s="96">
        <f aca="true" t="shared" si="7" ref="F46:F74">D46/B46*100</f>
        <v>99.05241075238233</v>
      </c>
      <c r="G46" s="96">
        <f t="shared" si="5"/>
        <v>90.91576645670834</v>
      </c>
      <c r="H46" s="94">
        <f aca="true" t="shared" si="8" ref="H46:H74">B46-D46</f>
        <v>106.59999999999854</v>
      </c>
      <c r="I46" s="94">
        <f t="shared" si="6"/>
        <v>1113.3999999999996</v>
      </c>
      <c r="J46" s="153"/>
      <c r="K46" s="154"/>
    </row>
    <row r="47" spans="1:11" s="152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0.01159276280379249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3"/>
      <c r="K47" s="154"/>
    </row>
    <row r="48" spans="1:11" s="152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0.49683269159110677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3"/>
      <c r="K48" s="154"/>
    </row>
    <row r="49" spans="1:11" s="152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</f>
        <v>575.4</v>
      </c>
      <c r="E49" s="96">
        <f>D49/D45*100</f>
        <v>4.764625512358714</v>
      </c>
      <c r="F49" s="96">
        <f t="shared" si="7"/>
        <v>84.06135865595324</v>
      </c>
      <c r="G49" s="96">
        <f t="shared" si="5"/>
        <v>65.4012275517163</v>
      </c>
      <c r="H49" s="94">
        <f t="shared" si="8"/>
        <v>109.10000000000002</v>
      </c>
      <c r="I49" s="94">
        <f t="shared" si="6"/>
        <v>304.4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296.6999999999982</v>
      </c>
      <c r="E50" s="96">
        <f>D50/D45*100</f>
        <v>2.4568376599180084</v>
      </c>
      <c r="F50" s="96">
        <f t="shared" si="7"/>
        <v>95.00480307396622</v>
      </c>
      <c r="G50" s="96">
        <f t="shared" si="5"/>
        <v>87.34177215189828</v>
      </c>
      <c r="H50" s="94">
        <f t="shared" si="8"/>
        <v>15.600000000003604</v>
      </c>
      <c r="I50" s="94">
        <f t="shared" si="6"/>
        <v>43.00000000000148</v>
      </c>
      <c r="J50" s="153"/>
      <c r="K50" s="154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</f>
        <v>27808.999999999996</v>
      </c>
      <c r="E51" s="3">
        <f>D51/D154*100</f>
        <v>1.5226587267279033</v>
      </c>
      <c r="F51" s="3">
        <f>D51/B51*100</f>
        <v>81.00117675843829</v>
      </c>
      <c r="G51" s="3">
        <f t="shared" si="5"/>
        <v>73.69433638262012</v>
      </c>
      <c r="H51" s="37">
        <f>B51-D51</f>
        <v>6522.600000000002</v>
      </c>
      <c r="I51" s="37">
        <f t="shared" si="6"/>
        <v>9926.600000000002</v>
      </c>
      <c r="J51" s="153"/>
      <c r="K51" s="154"/>
    </row>
    <row r="52" spans="1:11" s="152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</f>
        <v>16219</v>
      </c>
      <c r="E52" s="96">
        <f>D52/D51*100</f>
        <v>58.32284512208279</v>
      </c>
      <c r="F52" s="96">
        <f t="shared" si="7"/>
        <v>87.6726398010757</v>
      </c>
      <c r="G52" s="96">
        <f t="shared" si="5"/>
        <v>80.33343899829615</v>
      </c>
      <c r="H52" s="94">
        <f t="shared" si="8"/>
        <v>2280.5</v>
      </c>
      <c r="I52" s="94">
        <f t="shared" si="6"/>
        <v>3970.600000000002</v>
      </c>
      <c r="J52" s="153"/>
      <c r="K52" s="154"/>
    </row>
    <row r="53" spans="1:11" s="152" customFormat="1" ht="18">
      <c r="A53" s="92" t="s">
        <v>2</v>
      </c>
      <c r="B53" s="114">
        <v>15.3</v>
      </c>
      <c r="C53" s="115">
        <f>13.9+1.38435</f>
        <v>15.28435</v>
      </c>
      <c r="D53" s="94">
        <f>1+1.7+1.2</f>
        <v>3.9000000000000004</v>
      </c>
      <c r="E53" s="96">
        <f>D53/D51*100</f>
        <v>0.014024236757884142</v>
      </c>
      <c r="F53" s="96">
        <f>D53/B53*100</f>
        <v>25.490196078431378</v>
      </c>
      <c r="G53" s="96">
        <f t="shared" si="5"/>
        <v>25.516296080631502</v>
      </c>
      <c r="H53" s="94">
        <f t="shared" si="8"/>
        <v>11.4</v>
      </c>
      <c r="I53" s="94">
        <f t="shared" si="6"/>
        <v>11.38435</v>
      </c>
      <c r="J53" s="153"/>
      <c r="K53" s="154"/>
    </row>
    <row r="54" spans="1:11" s="152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</f>
        <v>802.9000000000001</v>
      </c>
      <c r="E54" s="96">
        <f>D54/D51*100</f>
        <v>2.8871947930526094</v>
      </c>
      <c r="F54" s="96">
        <f t="shared" si="7"/>
        <v>78.38523869959974</v>
      </c>
      <c r="G54" s="96">
        <f t="shared" si="5"/>
        <v>73.41806876371618</v>
      </c>
      <c r="H54" s="94">
        <f t="shared" si="8"/>
        <v>221.39999999999986</v>
      </c>
      <c r="I54" s="94">
        <f t="shared" si="6"/>
        <v>290.6999999999998</v>
      </c>
      <c r="J54" s="153"/>
      <c r="K54" s="154"/>
    </row>
    <row r="55" spans="1:11" s="152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</f>
        <v>628.4</v>
      </c>
      <c r="E55" s="96">
        <f>D55/D51*100</f>
        <v>2.25970009709087</v>
      </c>
      <c r="F55" s="96">
        <f t="shared" si="7"/>
        <v>56.29815445260705</v>
      </c>
      <c r="G55" s="96">
        <f t="shared" si="5"/>
        <v>51.512419050741855</v>
      </c>
      <c r="H55" s="94">
        <f t="shared" si="8"/>
        <v>487.80000000000007</v>
      </c>
      <c r="I55" s="94">
        <f t="shared" si="6"/>
        <v>591.5000000000001</v>
      </c>
      <c r="J55" s="153"/>
      <c r="K55" s="154"/>
    </row>
    <row r="56" spans="1:11" s="152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</f>
        <v>1096</v>
      </c>
      <c r="E56" s="96">
        <f>D56/D51*100</f>
        <v>3.941170124779748</v>
      </c>
      <c r="F56" s="96">
        <f>D56/B56*100</f>
        <v>90.57851239669421</v>
      </c>
      <c r="G56" s="96">
        <f>D56/C56*100</f>
        <v>83.03030303030303</v>
      </c>
      <c r="H56" s="94">
        <f t="shared" si="8"/>
        <v>114</v>
      </c>
      <c r="I56" s="94">
        <f t="shared" si="6"/>
        <v>224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9058.799999999997</v>
      </c>
      <c r="E57" s="96">
        <f>D57/D51*100</f>
        <v>32.5750656262361</v>
      </c>
      <c r="F57" s="96">
        <f t="shared" si="7"/>
        <v>72.66630836735838</v>
      </c>
      <c r="G57" s="96">
        <f t="shared" si="5"/>
        <v>65.1842802770352</v>
      </c>
      <c r="H57" s="94">
        <f>B57-D57</f>
        <v>3407.500000000002</v>
      </c>
      <c r="I57" s="94">
        <f>C57-D57</f>
        <v>4838.415649999999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/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</f>
        <v>7667.5</v>
      </c>
      <c r="E59" s="3">
        <f>D59/D154*100</f>
        <v>0.41982760211392717</v>
      </c>
      <c r="F59" s="3">
        <f>D59/B59*100</f>
        <v>82.94300271518667</v>
      </c>
      <c r="G59" s="3">
        <f t="shared" si="5"/>
        <v>79.89808890648771</v>
      </c>
      <c r="H59" s="37">
        <f>B59-D59</f>
        <v>1576.7999999999993</v>
      </c>
      <c r="I59" s="37">
        <f t="shared" si="6"/>
        <v>1929.1000000000004</v>
      </c>
      <c r="J59" s="153"/>
      <c r="K59" s="154"/>
    </row>
    <row r="60" spans="1:11" s="152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77.7+79.1+76.9+40.5+47.3+155.9+45+29.2+85.8+95.3+38.3+30.7+89.8+79.1+80.7+178.9+50.9+35.4+119.2+73+83.9+167.9+42.3+43+65+68.5+34.6+47.8+164.9+73.8+172.5+81.2+83.4+72.9</f>
        <v>2710.4000000000005</v>
      </c>
      <c r="E60" s="96">
        <f>D60/D59*100</f>
        <v>35.34920117378547</v>
      </c>
      <c r="F60" s="96">
        <f t="shared" si="7"/>
        <v>94.6996960273925</v>
      </c>
      <c r="G60" s="96">
        <f t="shared" si="5"/>
        <v>86.88014873224992</v>
      </c>
      <c r="H60" s="94">
        <f t="shared" si="8"/>
        <v>151.69999999999936</v>
      </c>
      <c r="I60" s="94">
        <f t="shared" si="6"/>
        <v>409.2999999999993</v>
      </c>
      <c r="J60" s="153"/>
      <c r="K60" s="154"/>
    </row>
    <row r="61" spans="1:11" s="152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5.1007499184871214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10.9+43.2+13-3+39.2+5.7+50.2+3.5+0.2+29.7+2.5+1.8+22+0.1+0.7+2.1+0.1+0.1+2.2+0.1+0.1+2.1+1.2+0.5+0.1+0.6+16.3+0.1+1.9+0.2+25.9</f>
        <v>273.2999999999999</v>
      </c>
      <c r="E62" s="96">
        <f>D62/D59*100</f>
        <v>3.5643951744375597</v>
      </c>
      <c r="F62" s="96">
        <f t="shared" si="7"/>
        <v>76.81281618887013</v>
      </c>
      <c r="G62" s="96">
        <f t="shared" si="5"/>
        <v>69.41833883667765</v>
      </c>
      <c r="H62" s="94">
        <f t="shared" si="8"/>
        <v>82.50000000000011</v>
      </c>
      <c r="I62" s="94">
        <f t="shared" si="6"/>
        <v>120.40000000000009</v>
      </c>
      <c r="J62" s="153"/>
      <c r="K62" s="154"/>
    </row>
    <row r="63" spans="1:11" s="152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46.73492011737855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709.2999999999992</v>
      </c>
      <c r="E64" s="96">
        <f>D64/D59*100</f>
        <v>9.250733615911303</v>
      </c>
      <c r="F64" s="96">
        <f t="shared" si="7"/>
        <v>92.5133689839573</v>
      </c>
      <c r="G64" s="96">
        <f t="shared" si="5"/>
        <v>86.13236187006665</v>
      </c>
      <c r="H64" s="94">
        <f t="shared" si="8"/>
        <v>57.39999999999918</v>
      </c>
      <c r="I64" s="94">
        <f t="shared" si="6"/>
        <v>114.2000000000013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/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/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/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/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0.012429196697732176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</f>
        <v>204055.2</v>
      </c>
      <c r="D90" s="37">
        <f>163043.6+2929.1+4743+0.1+24.6+255.3+62.3+21.8+32.8+6.6+402.7+1480.2+3226+109.1+17.7+22.1+585.8+20.3+65+7.6+6.1+2192.3+4645.9</f>
        <v>183900</v>
      </c>
      <c r="E90" s="3">
        <f>D90/D154*100</f>
        <v>10.0692919502773</v>
      </c>
      <c r="F90" s="3">
        <f aca="true" t="shared" si="11" ref="F90:F96">D90/B90*100</f>
        <v>96.97919561584425</v>
      </c>
      <c r="G90" s="3">
        <f t="shared" si="9"/>
        <v>90.12267268856662</v>
      </c>
      <c r="H90" s="37">
        <f aca="true" t="shared" si="12" ref="H90:H96">B90-D90</f>
        <v>5728.3000000000175</v>
      </c>
      <c r="I90" s="37">
        <f t="shared" si="10"/>
        <v>20155.20000000001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163944.6+273.6+100-321+12937.7+490+80</f>
        <v>177504.90000000002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</f>
        <v>173426.51000000007</v>
      </c>
      <c r="E91" s="96">
        <f>D91/D90*100</f>
        <v>94.30479064709084</v>
      </c>
      <c r="F91" s="96">
        <f t="shared" si="11"/>
        <v>97.70237892024392</v>
      </c>
      <c r="G91" s="96">
        <f t="shared" si="9"/>
        <v>91.29955099490246</v>
      </c>
      <c r="H91" s="94">
        <f t="shared" si="12"/>
        <v>4078.3899999999558</v>
      </c>
      <c r="I91" s="94">
        <f t="shared" si="10"/>
        <v>16526.78999999992</v>
      </c>
      <c r="K91" s="154"/>
    </row>
    <row r="92" spans="1:11" s="152" customFormat="1" ht="18">
      <c r="A92" s="92" t="s">
        <v>25</v>
      </c>
      <c r="B92" s="114">
        <f>2081.4-200+447.3-40</f>
        <v>2288.7000000000003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57.2+3.4+167+1.4+0.3+83.4+86.9+53.1+5.3+4.7+17+71.3+284.2+22.2+4.8+1.6+54.8+7+38.2+1.9+190+51.9+21+0.9+36.9+5.5+20.1+0.9+46.6+43.3-17.3+22+2.1+65.9+0.7+4.5+1+37+52.4+38.3+64.1+5+1.1+50.5+3.4+14.9+1.4+1.3+61.1</f>
        <v>1792.2000000000003</v>
      </c>
      <c r="E92" s="96">
        <f>D92/D90*100</f>
        <v>0.974551386623165</v>
      </c>
      <c r="F92" s="96">
        <f t="shared" si="11"/>
        <v>78.30646218377245</v>
      </c>
      <c r="G92" s="96">
        <f t="shared" si="9"/>
        <v>64.55121740383231</v>
      </c>
      <c r="H92" s="94">
        <f t="shared" si="12"/>
        <v>496.5</v>
      </c>
      <c r="I92" s="94">
        <f t="shared" si="10"/>
        <v>984.1999999999998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/>
    </row>
    <row r="94" spans="1:11" s="152" customFormat="1" ht="18.75" thickBot="1">
      <c r="A94" s="92" t="s">
        <v>27</v>
      </c>
      <c r="B94" s="115">
        <f>B90-B91-B92-B93</f>
        <v>9834.699999999993</v>
      </c>
      <c r="C94" s="115">
        <f>C90-C91-C92-C93</f>
        <v>11325.500000000024</v>
      </c>
      <c r="D94" s="115">
        <f>D90-D91-D92-D93</f>
        <v>8681.289999999932</v>
      </c>
      <c r="E94" s="96">
        <f>D94/D90*100</f>
        <v>4.720657966285987</v>
      </c>
      <c r="F94" s="96">
        <f t="shared" si="11"/>
        <v>88.27203676777063</v>
      </c>
      <c r="G94" s="96">
        <f>D94/C94*100</f>
        <v>76.65259811928757</v>
      </c>
      <c r="H94" s="94">
        <f t="shared" si="12"/>
        <v>1153.4100000000617</v>
      </c>
      <c r="I94" s="94">
        <f>C94-D94</f>
        <v>2644.210000000092</v>
      </c>
      <c r="K94" s="154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</f>
        <v>38173.700000000004</v>
      </c>
      <c r="E95" s="75">
        <f>D95/D154*100</f>
        <v>2.0901692774458978</v>
      </c>
      <c r="F95" s="77">
        <f t="shared" si="11"/>
        <v>94.19209178952565</v>
      </c>
      <c r="G95" s="74">
        <f>D95/C95*100</f>
        <v>43.89128617633228</v>
      </c>
      <c r="H95" s="78">
        <f t="shared" si="12"/>
        <v>2353.7999999999956</v>
      </c>
      <c r="I95" s="80">
        <f>C95-D95</f>
        <v>48799.6</v>
      </c>
      <c r="J95" s="153"/>
      <c r="K95" s="154"/>
    </row>
    <row r="96" spans="1:11" s="152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</f>
        <v>9969.599999999997</v>
      </c>
      <c r="E96" s="121">
        <f>D96/D95*100</f>
        <v>26.11640998907624</v>
      </c>
      <c r="F96" s="122">
        <f t="shared" si="11"/>
        <v>98.56642872679095</v>
      </c>
      <c r="G96" s="123">
        <f>D96/C96*100</f>
        <v>77.80118930561405</v>
      </c>
      <c r="H96" s="124">
        <f t="shared" si="12"/>
        <v>145.00000000000364</v>
      </c>
      <c r="I96" s="113">
        <f>C96-D96</f>
        <v>2844.600000000004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/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/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/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/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</f>
        <v>10470.1</v>
      </c>
      <c r="E102" s="16">
        <f>D102/D154*100</f>
        <v>0.5732816402860161</v>
      </c>
      <c r="F102" s="16">
        <f>D102/B102*100</f>
        <v>91.00873571211265</v>
      </c>
      <c r="G102" s="16">
        <f aca="true" t="shared" si="13" ref="G102:G152">D102/C102*100</f>
        <v>75.28005061762127</v>
      </c>
      <c r="H102" s="62">
        <f aca="true" t="shared" si="14" ref="H102:H108">B102-D102</f>
        <v>1034.3999999999996</v>
      </c>
      <c r="I102" s="62">
        <f aca="true" t="shared" si="15" ref="I102:I152">C102-D102</f>
        <v>3438.1000000000004</v>
      </c>
      <c r="J102" s="148"/>
      <c r="K102" s="154"/>
    </row>
    <row r="103" spans="1:11" s="152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</f>
        <v>295.49999999999994</v>
      </c>
      <c r="E103" s="108">
        <f>D103/D102*100</f>
        <v>2.822322613919637</v>
      </c>
      <c r="F103" s="96">
        <f>D103/B103*100</f>
        <v>90.25656689065362</v>
      </c>
      <c r="G103" s="108">
        <f>D103/C103*100</f>
        <v>81.22594832325451</v>
      </c>
      <c r="H103" s="107">
        <f t="shared" si="14"/>
        <v>31.90000000000009</v>
      </c>
      <c r="I103" s="107">
        <f t="shared" si="15"/>
        <v>68.30000000000007</v>
      </c>
      <c r="J103" s="153"/>
      <c r="K103" s="154"/>
    </row>
    <row r="104" spans="1:11" s="152" customFormat="1" ht="18">
      <c r="A104" s="109" t="s">
        <v>48</v>
      </c>
      <c r="B104" s="93">
        <f>9329.9-100+615.5-461</f>
        <v>9384.4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</f>
        <v>8846.599999999997</v>
      </c>
      <c r="E104" s="96">
        <f>D104/D102*100</f>
        <v>84.49393988596094</v>
      </c>
      <c r="F104" s="96">
        <f aca="true" t="shared" si="16" ref="F104:F152">D104/B104*100</f>
        <v>94.26921273602997</v>
      </c>
      <c r="G104" s="96">
        <f t="shared" si="13"/>
        <v>83.2707386176451</v>
      </c>
      <c r="H104" s="94">
        <f t="shared" si="14"/>
        <v>537.8000000000029</v>
      </c>
      <c r="I104" s="94">
        <f t="shared" si="15"/>
        <v>1777.300000000003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4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1328.0000000000036</v>
      </c>
      <c r="E106" s="112">
        <f>D106/D102*100</f>
        <v>12.683737500119422</v>
      </c>
      <c r="F106" s="112">
        <f t="shared" si="16"/>
        <v>74.07820605790167</v>
      </c>
      <c r="G106" s="112">
        <f t="shared" si="13"/>
        <v>45.47166581064896</v>
      </c>
      <c r="H106" s="113">
        <f t="shared" si="14"/>
        <v>464.6999999999971</v>
      </c>
      <c r="I106" s="113">
        <f t="shared" si="15"/>
        <v>1592.4999999999982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457211</v>
      </c>
      <c r="E107" s="65">
        <f>D107/D154*100</f>
        <v>25.03420903685826</v>
      </c>
      <c r="F107" s="65">
        <f>D107/B107*100</f>
        <v>88.3425954310669</v>
      </c>
      <c r="G107" s="65">
        <f t="shared" si="13"/>
        <v>79.10161960648759</v>
      </c>
      <c r="H107" s="64">
        <f t="shared" si="14"/>
        <v>60332.09206000011</v>
      </c>
      <c r="I107" s="64">
        <f t="shared" si="15"/>
        <v>120793.59999999986</v>
      </c>
      <c r="J107" s="145"/>
      <c r="K107" s="154"/>
      <c r="L107" s="86"/>
    </row>
    <row r="108" spans="1:12" s="152" customFormat="1" ht="37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</f>
        <v>2345</v>
      </c>
      <c r="E108" s="89">
        <f>D108/D107*100</f>
        <v>0.5128922969919797</v>
      </c>
      <c r="F108" s="89">
        <f t="shared" si="16"/>
        <v>60.335511758349206</v>
      </c>
      <c r="G108" s="89">
        <f t="shared" si="13"/>
        <v>52.590266875981165</v>
      </c>
      <c r="H108" s="90">
        <f t="shared" si="14"/>
        <v>1541.6</v>
      </c>
      <c r="I108" s="90">
        <f t="shared" si="15"/>
        <v>2114</v>
      </c>
      <c r="K108" s="154"/>
      <c r="L108" s="91"/>
    </row>
    <row r="109" spans="1:12" s="152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</f>
        <v>823.9</v>
      </c>
      <c r="E109" s="96">
        <f>D109/D108*100</f>
        <v>35.134328358208954</v>
      </c>
      <c r="F109" s="96">
        <f t="shared" si="16"/>
        <v>47.684917235791175</v>
      </c>
      <c r="G109" s="96">
        <f t="shared" si="13"/>
        <v>41.29824561403508</v>
      </c>
      <c r="H109" s="94">
        <f aca="true" t="shared" si="17" ref="H109:H152">B109-D109</f>
        <v>903.9000000000002</v>
      </c>
      <c r="I109" s="94">
        <f t="shared" si="15"/>
        <v>1171.1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3"/>
        <v>#DIV/0!</v>
      </c>
      <c r="H110" s="90">
        <f t="shared" si="17"/>
        <v>0</v>
      </c>
      <c r="I110" s="90">
        <f t="shared" si="15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6"/>
        <v>0</v>
      </c>
      <c r="G111" s="89">
        <f t="shared" si="13"/>
        <v>0</v>
      </c>
      <c r="H111" s="90">
        <f t="shared" si="17"/>
        <v>185.20000000000002</v>
      </c>
      <c r="I111" s="90">
        <f t="shared" si="15"/>
        <v>200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6"/>
        <v>#DIV/0!</v>
      </c>
      <c r="G112" s="96" t="e">
        <f t="shared" si="13"/>
        <v>#DIV/0!</v>
      </c>
      <c r="H112" s="94">
        <f t="shared" si="17"/>
        <v>0</v>
      </c>
      <c r="I112" s="94">
        <f t="shared" si="15"/>
        <v>0</v>
      </c>
      <c r="K112" s="154"/>
      <c r="L112" s="91"/>
    </row>
    <row r="113" spans="1:12" s="152" customFormat="1" ht="18.75">
      <c r="A113" s="97" t="s">
        <v>89</v>
      </c>
      <c r="B113" s="143">
        <v>64.296</v>
      </c>
      <c r="C113" s="90">
        <v>64.3</v>
      </c>
      <c r="D113" s="88">
        <f>6.8+7+3.6+16.9+0.1+11+1+17.9</f>
        <v>64.3</v>
      </c>
      <c r="E113" s="89">
        <f>D113/D107*100</f>
        <v>0.014063528655259826</v>
      </c>
      <c r="F113" s="89">
        <f t="shared" si="16"/>
        <v>100.00622122682591</v>
      </c>
      <c r="G113" s="89">
        <f t="shared" si="13"/>
        <v>100</v>
      </c>
      <c r="H113" s="90">
        <f t="shared" si="17"/>
        <v>-0.003999999999990678</v>
      </c>
      <c r="I113" s="90">
        <f t="shared" si="15"/>
        <v>0</v>
      </c>
      <c r="K113" s="154"/>
      <c r="L113" s="91"/>
    </row>
    <row r="114" spans="1:12" s="152" customFormat="1" ht="37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9">
        <f>D114/D107*100</f>
        <v>0.5822475837195517</v>
      </c>
      <c r="F114" s="89">
        <f t="shared" si="16"/>
        <v>87.65558116562396</v>
      </c>
      <c r="G114" s="89">
        <f t="shared" si="13"/>
        <v>80.3895515627359</v>
      </c>
      <c r="H114" s="90">
        <f t="shared" si="17"/>
        <v>374.90000000000055</v>
      </c>
      <c r="I114" s="90">
        <f t="shared" si="15"/>
        <v>649.4000000000005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6"/>
        <v>#DIV/0!</v>
      </c>
      <c r="G115" s="96" t="e">
        <f t="shared" si="13"/>
        <v>#DIV/0!</v>
      </c>
      <c r="H115" s="94">
        <f t="shared" si="17"/>
        <v>0</v>
      </c>
      <c r="I115" s="94">
        <f t="shared" si="15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6"/>
        <v>#DIV/0!</v>
      </c>
      <c r="G116" s="101" t="e">
        <f t="shared" si="13"/>
        <v>#DIV/0!</v>
      </c>
      <c r="H116" s="98">
        <f t="shared" si="17"/>
        <v>0</v>
      </c>
      <c r="I116" s="98">
        <f t="shared" si="15"/>
        <v>0</v>
      </c>
      <c r="K116" s="154"/>
      <c r="L116" s="91"/>
    </row>
    <row r="117" spans="1:12" s="152" customFormat="1" ht="37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0.014391604751416742</v>
      </c>
      <c r="F117" s="89">
        <f>D117/B117*100</f>
        <v>94</v>
      </c>
      <c r="G117" s="89">
        <f t="shared" si="13"/>
        <v>94</v>
      </c>
      <c r="H117" s="90">
        <f t="shared" si="17"/>
        <v>4.200000000000003</v>
      </c>
      <c r="I117" s="90">
        <f t="shared" si="15"/>
        <v>4.200000000000003</v>
      </c>
      <c r="K117" s="154"/>
      <c r="L117" s="91"/>
    </row>
    <row r="118" spans="1:12" s="152" customFormat="1" ht="18.7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</f>
        <v>438.70000000000005</v>
      </c>
      <c r="E119" s="89">
        <f>D119/D107*100</f>
        <v>0.09595132225602622</v>
      </c>
      <c r="F119" s="89">
        <f t="shared" si="16"/>
        <v>99.47845804988663</v>
      </c>
      <c r="G119" s="89">
        <f t="shared" si="13"/>
        <v>89.23921887713588</v>
      </c>
      <c r="H119" s="90">
        <f t="shared" si="17"/>
        <v>2.2999999999999545</v>
      </c>
      <c r="I119" s="90">
        <f t="shared" si="15"/>
        <v>52.89999999999998</v>
      </c>
      <c r="K119" s="154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</f>
        <v>363.29999999999995</v>
      </c>
      <c r="E120" s="96">
        <f>D120/D119*100</f>
        <v>82.81285616594481</v>
      </c>
      <c r="F120" s="96">
        <f t="shared" si="16"/>
        <v>99.97248211337369</v>
      </c>
      <c r="G120" s="96">
        <f t="shared" si="13"/>
        <v>88.86986301369862</v>
      </c>
      <c r="H120" s="94">
        <f t="shared" si="17"/>
        <v>0.10000000000002274</v>
      </c>
      <c r="I120" s="94">
        <f t="shared" si="15"/>
        <v>45.50000000000006</v>
      </c>
      <c r="K120" s="154"/>
      <c r="L120" s="91"/>
    </row>
    <row r="121" spans="1:12" s="102" customFormat="1" ht="18.75">
      <c r="A121" s="97" t="s">
        <v>105</v>
      </c>
      <c r="B121" s="143">
        <f>275+22</f>
        <v>297</v>
      </c>
      <c r="C121" s="98">
        <v>317</v>
      </c>
      <c r="D121" s="88">
        <f>3.6+3+7</f>
        <v>13.6</v>
      </c>
      <c r="E121" s="89">
        <f>D121/D107*100</f>
        <v>0.002974556605156044</v>
      </c>
      <c r="F121" s="89">
        <f t="shared" si="16"/>
        <v>4.57912457912458</v>
      </c>
      <c r="G121" s="89">
        <f t="shared" si="13"/>
        <v>4.290220820189274</v>
      </c>
      <c r="H121" s="90">
        <f t="shared" si="17"/>
        <v>283.4</v>
      </c>
      <c r="I121" s="90">
        <f t="shared" si="15"/>
        <v>303.4</v>
      </c>
      <c r="K121" s="154"/>
      <c r="L121" s="91"/>
    </row>
    <row r="122" spans="1:12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0.10321273985096598</v>
      </c>
      <c r="F122" s="89">
        <f t="shared" si="16"/>
        <v>84.26800762144218</v>
      </c>
      <c r="G122" s="89">
        <f t="shared" si="13"/>
        <v>84.26785714285715</v>
      </c>
      <c r="H122" s="90">
        <f t="shared" si="17"/>
        <v>88.09899999999999</v>
      </c>
      <c r="I122" s="90">
        <f t="shared" si="15"/>
        <v>88.09999999999997</v>
      </c>
      <c r="J122" s="145"/>
      <c r="K122" s="154"/>
      <c r="L122" s="91"/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3"/>
        <v>#DIV/0!</v>
      </c>
      <c r="H123" s="94">
        <f t="shared" si="17"/>
        <v>0</v>
      </c>
      <c r="I123" s="94">
        <f t="shared" si="15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3"/>
        <v>#DIV/0!</v>
      </c>
      <c r="H124" s="94">
        <f t="shared" si="17"/>
        <v>0</v>
      </c>
      <c r="I124" s="94">
        <f t="shared" si="15"/>
        <v>0</v>
      </c>
      <c r="K124" s="154"/>
      <c r="L124" s="91"/>
    </row>
    <row r="125" spans="1:12" s="102" customFormat="1" ht="37.5">
      <c r="A125" s="97" t="s">
        <v>95</v>
      </c>
      <c r="B125" s="143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10.438637740561798</v>
      </c>
      <c r="F125" s="89">
        <f t="shared" si="16"/>
        <v>94.09169319940463</v>
      </c>
      <c r="G125" s="89">
        <f t="shared" si="13"/>
        <v>76.34875614488901</v>
      </c>
      <c r="H125" s="90">
        <f t="shared" si="17"/>
        <v>2996.899999999994</v>
      </c>
      <c r="I125" s="90">
        <f t="shared" si="15"/>
        <v>14784.699999999997</v>
      </c>
      <c r="K125" s="154"/>
      <c r="L125" s="91"/>
    </row>
    <row r="126" spans="1:12" s="102" customFormat="1" ht="18.7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0.002427763111561183</v>
      </c>
      <c r="F126" s="89">
        <f t="shared" si="16"/>
        <v>1.5971223021582732</v>
      </c>
      <c r="G126" s="89">
        <f t="shared" si="13"/>
        <v>1.5857142857142859</v>
      </c>
      <c r="H126" s="90">
        <f t="shared" si="17"/>
        <v>683.9</v>
      </c>
      <c r="I126" s="90">
        <f t="shared" si="15"/>
        <v>688.9</v>
      </c>
      <c r="K126" s="154"/>
      <c r="L126" s="91"/>
    </row>
    <row r="127" spans="1:17" s="102" customFormat="1" ht="37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0.039675335895243115</v>
      </c>
      <c r="F127" s="89">
        <f t="shared" si="16"/>
        <v>40.31111111111112</v>
      </c>
      <c r="G127" s="89">
        <f t="shared" si="13"/>
        <v>40.31111111111112</v>
      </c>
      <c r="H127" s="90">
        <f t="shared" si="17"/>
        <v>268.6</v>
      </c>
      <c r="I127" s="90">
        <f t="shared" si="15"/>
        <v>268.6</v>
      </c>
      <c r="K127" s="154"/>
      <c r="L127" s="91"/>
      <c r="Q127" s="91"/>
    </row>
    <row r="128" spans="1:17" s="102" customFormat="1" ht="37.5">
      <c r="A128" s="97" t="s">
        <v>85</v>
      </c>
      <c r="B128" s="143">
        <v>111.1</v>
      </c>
      <c r="C128" s="98">
        <f>111.1</f>
        <v>111.1</v>
      </c>
      <c r="D128" s="99">
        <f>34.5+22.7</f>
        <v>57.2</v>
      </c>
      <c r="E128" s="101">
        <f>D128/D107*100</f>
        <v>0.01251063513345042</v>
      </c>
      <c r="F128" s="89">
        <f t="shared" si="16"/>
        <v>51.48514851485149</v>
      </c>
      <c r="G128" s="89">
        <f t="shared" si="13"/>
        <v>51.48514851485149</v>
      </c>
      <c r="H128" s="90">
        <f t="shared" si="17"/>
        <v>53.89999999999999</v>
      </c>
      <c r="I128" s="90">
        <f t="shared" si="15"/>
        <v>53.89999999999999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6"/>
        <v>#DIV/0!</v>
      </c>
      <c r="G129" s="89" t="e">
        <f t="shared" si="13"/>
        <v>#DIV/0!</v>
      </c>
      <c r="H129" s="90">
        <f t="shared" si="17"/>
        <v>0</v>
      </c>
      <c r="I129" s="90">
        <f t="shared" si="15"/>
        <v>0</v>
      </c>
      <c r="K129" s="154"/>
      <c r="L129" s="91"/>
    </row>
    <row r="130" spans="1:17" s="102" customFormat="1" ht="37.5">
      <c r="A130" s="97" t="s">
        <v>57</v>
      </c>
      <c r="B130" s="143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101">
        <f>D130/D107*100</f>
        <v>0.12980877537942</v>
      </c>
      <c r="F130" s="89">
        <f t="shared" si="16"/>
        <v>66.17975022301516</v>
      </c>
      <c r="G130" s="89">
        <f t="shared" si="13"/>
        <v>63.004246284501065</v>
      </c>
      <c r="H130" s="90">
        <f t="shared" si="17"/>
        <v>303.29999999999995</v>
      </c>
      <c r="I130" s="90">
        <f t="shared" si="15"/>
        <v>348.5</v>
      </c>
      <c r="K130" s="154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</f>
        <v>275.59999999999997</v>
      </c>
      <c r="E131" s="96">
        <f>D131/D130*100</f>
        <v>46.43639427127211</v>
      </c>
      <c r="F131" s="96">
        <f>D131/B131*100</f>
        <v>55.46387603139464</v>
      </c>
      <c r="G131" s="96">
        <f t="shared" si="13"/>
        <v>53.95458104933437</v>
      </c>
      <c r="H131" s="94">
        <f t="shared" si="17"/>
        <v>221.3</v>
      </c>
      <c r="I131" s="94">
        <f t="shared" si="15"/>
        <v>235.20000000000005</v>
      </c>
      <c r="K131" s="154"/>
      <c r="L131" s="91"/>
      <c r="Q131" s="135"/>
    </row>
    <row r="132" spans="1:12" s="102" customFormat="1" ht="37.5">
      <c r="A132" s="97" t="s">
        <v>103</v>
      </c>
      <c r="B132" s="143">
        <f>395+45</f>
        <v>440</v>
      </c>
      <c r="C132" s="98">
        <v>485</v>
      </c>
      <c r="D132" s="99">
        <v>25</v>
      </c>
      <c r="E132" s="101">
        <f>D132/D107*100</f>
        <v>0.00546793493594861</v>
      </c>
      <c r="F132" s="89">
        <f t="shared" si="16"/>
        <v>5.681818181818182</v>
      </c>
      <c r="G132" s="89">
        <f t="shared" si="13"/>
        <v>5.154639175257731</v>
      </c>
      <c r="H132" s="90">
        <f t="shared" si="17"/>
        <v>415</v>
      </c>
      <c r="I132" s="90">
        <f t="shared" si="15"/>
        <v>460</v>
      </c>
      <c r="K132" s="154"/>
      <c r="L132" s="91"/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3"/>
        <v>#DIV/0!</v>
      </c>
      <c r="H133" s="94">
        <f t="shared" si="17"/>
        <v>0</v>
      </c>
      <c r="I133" s="94">
        <f t="shared" si="15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6"/>
        <v>#DIV/0!</v>
      </c>
      <c r="G134" s="89" t="e">
        <f t="shared" si="13"/>
        <v>#DIV/0!</v>
      </c>
      <c r="H134" s="90">
        <f t="shared" si="17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6"/>
        <v>#DIV/0!</v>
      </c>
      <c r="G135" s="89" t="e">
        <f t="shared" si="13"/>
        <v>#DIV/0!</v>
      </c>
      <c r="H135" s="90">
        <f t="shared" si="17"/>
        <v>0</v>
      </c>
      <c r="I135" s="90">
        <f t="shared" si="15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2.9+1.5+9.7+8.2+0.2-0.4+16+13.6+102.3+20.9+65+5.6+39.4+51.1</f>
        <v>336</v>
      </c>
      <c r="E136" s="101">
        <f>D136/D107*100</f>
        <v>0.07348904553914931</v>
      </c>
      <c r="F136" s="89">
        <f t="shared" si="16"/>
        <v>96</v>
      </c>
      <c r="G136" s="89">
        <f t="shared" si="13"/>
        <v>22.653721682847898</v>
      </c>
      <c r="H136" s="90">
        <f t="shared" si="17"/>
        <v>14</v>
      </c>
      <c r="I136" s="90">
        <f t="shared" si="15"/>
        <v>1147.2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3.7+1.9+30+0.6+12.1+11.2+3.6+6+7.1+2.2+29.2+3.8</f>
        <v>111.39999999999999</v>
      </c>
      <c r="E137" s="101">
        <f>D137/D107*100</f>
        <v>0.024365118074587005</v>
      </c>
      <c r="F137" s="89">
        <f t="shared" si="16"/>
        <v>34.81249999999999</v>
      </c>
      <c r="G137" s="89">
        <f t="shared" si="13"/>
        <v>31.82857142857143</v>
      </c>
      <c r="H137" s="90">
        <f t="shared" si="17"/>
        <v>208.60000000000002</v>
      </c>
      <c r="I137" s="90">
        <f t="shared" si="15"/>
        <v>238.60000000000002</v>
      </c>
      <c r="K137" s="154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</f>
        <v>51.5</v>
      </c>
      <c r="E138" s="96"/>
      <c r="F138" s="89">
        <f>D138/B138*100</f>
        <v>52.55102040816326</v>
      </c>
      <c r="G138" s="96">
        <f>D138/C138*100</f>
        <v>46.81818181818182</v>
      </c>
      <c r="H138" s="94">
        <f>B138-D138</f>
        <v>46.5</v>
      </c>
      <c r="I138" s="94">
        <f>C138-D138</f>
        <v>58.5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</f>
        <v>474.50000000000017</v>
      </c>
      <c r="E139" s="101">
        <f>D139/D107*100</f>
        <v>0.10378140508430465</v>
      </c>
      <c r="F139" s="89">
        <f>D139/B139*100</f>
        <v>85.18850987432678</v>
      </c>
      <c r="G139" s="89">
        <f>D139/C139*100</f>
        <v>78.08129011025179</v>
      </c>
      <c r="H139" s="90">
        <f t="shared" si="17"/>
        <v>82.49999999999983</v>
      </c>
      <c r="I139" s="90">
        <f t="shared" si="15"/>
        <v>133.19999999999987</v>
      </c>
      <c r="K139" s="154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</f>
        <v>389.09999999999997</v>
      </c>
      <c r="E140" s="96">
        <f>D140/D139*100</f>
        <v>82.0021074815595</v>
      </c>
      <c r="F140" s="96">
        <f t="shared" si="16"/>
        <v>86.83329613925463</v>
      </c>
      <c r="G140" s="96">
        <f>D140/C140*100</f>
        <v>79.47303921568626</v>
      </c>
      <c r="H140" s="94">
        <f t="shared" si="17"/>
        <v>59.00000000000006</v>
      </c>
      <c r="I140" s="94">
        <f t="shared" si="15"/>
        <v>100.50000000000006</v>
      </c>
      <c r="K140" s="154"/>
      <c r="L140" s="91"/>
    </row>
    <row r="141" spans="1:12" s="102" customFormat="1" ht="18.7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</f>
        <v>1599.3999999999999</v>
      </c>
      <c r="E141" s="101">
        <f>D141/D107*100</f>
        <v>0.34981660546224824</v>
      </c>
      <c r="F141" s="89">
        <f t="shared" si="16"/>
        <v>97.87650694571934</v>
      </c>
      <c r="G141" s="89">
        <f t="shared" si="13"/>
        <v>90.875</v>
      </c>
      <c r="H141" s="90">
        <f t="shared" si="17"/>
        <v>34.70000000000027</v>
      </c>
      <c r="I141" s="90">
        <f t="shared" si="15"/>
        <v>160.60000000000014</v>
      </c>
      <c r="J141" s="145"/>
      <c r="K141" s="154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</f>
        <v>1324.8999999999999</v>
      </c>
      <c r="E142" s="96">
        <f>D142/D141*100</f>
        <v>82.83731399274727</v>
      </c>
      <c r="F142" s="96">
        <f aca="true" t="shared" si="18" ref="F142:F151">D142/B142*100</f>
        <v>99.74403372732063</v>
      </c>
      <c r="G142" s="96">
        <f t="shared" si="13"/>
        <v>92.17336858216221</v>
      </c>
      <c r="H142" s="94">
        <f t="shared" si="17"/>
        <v>3.400000000000091</v>
      </c>
      <c r="I142" s="94">
        <f t="shared" si="15"/>
        <v>112.50000000000023</v>
      </c>
      <c r="J142" s="146"/>
      <c r="K142" s="154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</f>
        <v>21.9</v>
      </c>
      <c r="E143" s="96">
        <f>D143/D141*100</f>
        <v>1.3692634738026759</v>
      </c>
      <c r="F143" s="96">
        <f t="shared" si="18"/>
        <v>62.393162393162385</v>
      </c>
      <c r="G143" s="96">
        <f>D143/C143*100</f>
        <v>54.75</v>
      </c>
      <c r="H143" s="94">
        <f t="shared" si="17"/>
        <v>13.200000000000003</v>
      </c>
      <c r="I143" s="94">
        <f t="shared" si="15"/>
        <v>18.1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0.1365890146999963</v>
      </c>
      <c r="F144" s="89">
        <f t="shared" si="18"/>
        <v>100</v>
      </c>
      <c r="G144" s="89">
        <f t="shared" si="13"/>
        <v>100</v>
      </c>
      <c r="H144" s="90">
        <f t="shared" si="17"/>
        <v>0</v>
      </c>
      <c r="I144" s="90">
        <f t="shared" si="15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3"/>
        <v>#DIV/0!</v>
      </c>
      <c r="H145" s="90">
        <f t="shared" si="17"/>
        <v>0</v>
      </c>
      <c r="I145" s="90">
        <f t="shared" si="15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</f>
        <v>69569.8</v>
      </c>
      <c r="E146" s="101">
        <f>D146/D107*100</f>
        <v>15.216125596278305</v>
      </c>
      <c r="F146" s="89">
        <f t="shared" si="18"/>
        <v>82.96054443833629</v>
      </c>
      <c r="G146" s="89">
        <f t="shared" si="13"/>
        <v>57.06713302660105</v>
      </c>
      <c r="H146" s="90">
        <f t="shared" si="17"/>
        <v>14289.100000000006</v>
      </c>
      <c r="I146" s="90">
        <f t="shared" si="15"/>
        <v>52338.90000000001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8"/>
        <v>#DIV/0!</v>
      </c>
      <c r="G147" s="89" t="e">
        <f t="shared" si="13"/>
        <v>#DIV/0!</v>
      </c>
      <c r="H147" s="90">
        <f t="shared" si="17"/>
        <v>0</v>
      </c>
      <c r="I147" s="90">
        <f t="shared" si="15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>
        <v>128.19706</v>
      </c>
      <c r="C149" s="98">
        <v>162.3</v>
      </c>
      <c r="D149" s="99">
        <f>46.4+43+38.8</f>
        <v>128.2</v>
      </c>
      <c r="E149" s="101">
        <f>D149/D107*100</f>
        <v>0.02803957035154447</v>
      </c>
      <c r="F149" s="89">
        <f t="shared" si="18"/>
        <v>100.00229334432473</v>
      </c>
      <c r="G149" s="89">
        <f t="shared" si="13"/>
        <v>78.98952556993221</v>
      </c>
      <c r="H149" s="90">
        <f t="shared" si="17"/>
        <v>-0.0029399999999952797</v>
      </c>
      <c r="I149" s="90">
        <f t="shared" si="15"/>
        <v>34.10000000000002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11221.5+372</f>
        <v>11593.5</v>
      </c>
      <c r="C150" s="98">
        <v>11593.5</v>
      </c>
      <c r="D150" s="99">
        <f>791.9+575.3+777.6+830.9+722.1+47.7+657.7+821-47.6+744.9+750.8+1599.5+613.3+554.9+554.9+291.8+0.1+58.4+1064.6</f>
        <v>11409.799999999997</v>
      </c>
      <c r="E150" s="101">
        <f>D150/D107*100</f>
        <v>2.4955217612874576</v>
      </c>
      <c r="F150" s="89">
        <f t="shared" si="18"/>
        <v>98.41549143916848</v>
      </c>
      <c r="G150" s="89">
        <f t="shared" si="13"/>
        <v>98.41549143916848</v>
      </c>
      <c r="H150" s="90">
        <f t="shared" si="17"/>
        <v>183.70000000000255</v>
      </c>
      <c r="I150" s="90">
        <f t="shared" si="15"/>
        <v>183.70000000000255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</f>
        <v>280761.60000000003</v>
      </c>
      <c r="E151" s="101">
        <f>D151/D107*100</f>
        <v>61.407446452513184</v>
      </c>
      <c r="F151" s="89">
        <f t="shared" si="18"/>
        <v>88.31572282056338</v>
      </c>
      <c r="G151" s="89">
        <f t="shared" si="13"/>
        <v>87.02820341223256</v>
      </c>
      <c r="H151" s="90">
        <f t="shared" si="17"/>
        <v>37145.100000000035</v>
      </c>
      <c r="I151" s="90">
        <f>C151-D151</f>
        <v>41848.29999999999</v>
      </c>
      <c r="K151" s="154"/>
      <c r="L151" s="91"/>
    </row>
    <row r="152" spans="1:12" s="102" customFormat="1" ht="18.7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101">
        <f>D152/D107*100</f>
        <v>8.210563612861453</v>
      </c>
      <c r="F152" s="89">
        <f t="shared" si="16"/>
        <v>96.96972828038338</v>
      </c>
      <c r="G152" s="89">
        <f t="shared" si="13"/>
        <v>88.88899412767563</v>
      </c>
      <c r="H152" s="90">
        <f t="shared" si="17"/>
        <v>1173.1000000000276</v>
      </c>
      <c r="I152" s="90">
        <f t="shared" si="15"/>
        <v>4692.400000000023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468605.1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1826344.9</v>
      </c>
      <c r="E154" s="25">
        <v>100</v>
      </c>
      <c r="F154" s="3">
        <f>D154/B154*100</f>
        <v>93.28809333563403</v>
      </c>
      <c r="G154" s="3">
        <f aca="true" t="shared" si="19" ref="G154:G160">D154/C154*100</f>
        <v>82.77308816338589</v>
      </c>
      <c r="H154" s="37">
        <f aca="true" t="shared" si="20" ref="H154:H160">B154-D154</f>
        <v>131402.15506000048</v>
      </c>
      <c r="I154" s="37">
        <f aca="true" t="shared" si="21" ref="I154:I160">C154-D154</f>
        <v>380102.7999999998</v>
      </c>
      <c r="K154" s="136"/>
      <c r="L154" s="158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897190</v>
      </c>
      <c r="D155" s="48">
        <f>D8+D20+D34+D52+D60+D91+D115+D120+D46+D142+D133+D103</f>
        <v>805742.2100000003</v>
      </c>
      <c r="E155" s="6">
        <f>D155/D154*100</f>
        <v>44.11774632491379</v>
      </c>
      <c r="F155" s="6">
        <f aca="true" t="shared" si="22" ref="F155:F160">D155/B155*100</f>
        <v>97.41438151213731</v>
      </c>
      <c r="G155" s="6">
        <f t="shared" si="19"/>
        <v>89.80731060310528</v>
      </c>
      <c r="H155" s="49">
        <f t="shared" si="20"/>
        <v>21386.38999999978</v>
      </c>
      <c r="I155" s="59">
        <f t="shared" si="21"/>
        <v>91447.78999999969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77052.69999999998</v>
      </c>
      <c r="E156" s="6">
        <f>D156/D154*100</f>
        <v>4.218956671327524</v>
      </c>
      <c r="F156" s="6">
        <f t="shared" si="22"/>
        <v>82.58268428797567</v>
      </c>
      <c r="G156" s="6">
        <f t="shared" si="19"/>
        <v>69.69058644766831</v>
      </c>
      <c r="H156" s="49">
        <f>B156-D156</f>
        <v>16251.000000000044</v>
      </c>
      <c r="I156" s="59">
        <f t="shared" si="21"/>
        <v>33511.3</v>
      </c>
      <c r="K156" s="154"/>
      <c r="L156" s="159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33275.3</v>
      </c>
      <c r="E157" s="6">
        <f>D157/D154*100</f>
        <v>1.8219614487931608</v>
      </c>
      <c r="F157" s="6">
        <f t="shared" si="22"/>
        <v>88.09375049639158</v>
      </c>
      <c r="G157" s="6">
        <f t="shared" si="19"/>
        <v>79.01338050743824</v>
      </c>
      <c r="H157" s="49">
        <f t="shared" si="20"/>
        <v>4497.299999999996</v>
      </c>
      <c r="I157" s="59">
        <f t="shared" si="21"/>
        <v>8838.199999999997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30298.8</v>
      </c>
      <c r="D158" s="48">
        <f>D12+D24+D104+D63+D38+D93+D131+D56+D138+D118</f>
        <v>25002.899999999994</v>
      </c>
      <c r="E158" s="6">
        <f>D158/D154*100</f>
        <v>1.369013048959153</v>
      </c>
      <c r="F158" s="6">
        <f t="shared" si="22"/>
        <v>89.98963439652748</v>
      </c>
      <c r="G158" s="6">
        <f t="shared" si="19"/>
        <v>82.52108994415619</v>
      </c>
      <c r="H158" s="49">
        <f>B158-D158</f>
        <v>2781.30000000001</v>
      </c>
      <c r="I158" s="59">
        <f t="shared" si="21"/>
        <v>5295.900000000005</v>
      </c>
      <c r="K158" s="154"/>
      <c r="L158" s="159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76.10000000000001</v>
      </c>
      <c r="E159" s="6">
        <f>D159/D154*100</f>
        <v>0.004166792373116381</v>
      </c>
      <c r="F159" s="6">
        <f t="shared" si="22"/>
        <v>66.46288209606988</v>
      </c>
      <c r="G159" s="6">
        <f t="shared" si="19"/>
        <v>66.47196756587255</v>
      </c>
      <c r="H159" s="49">
        <f t="shared" si="20"/>
        <v>38.39999999999999</v>
      </c>
      <c r="I159" s="59">
        <f t="shared" si="21"/>
        <v>38.38435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1126166.9156499996</v>
      </c>
      <c r="D160" s="61">
        <f>D154-D155-D156-D157-D158-D159</f>
        <v>885195.6899999996</v>
      </c>
      <c r="E160" s="28">
        <f>D160/D154*100</f>
        <v>48.46815571363326</v>
      </c>
      <c r="F160" s="28">
        <f t="shared" si="22"/>
        <v>91.10293342585605</v>
      </c>
      <c r="G160" s="28">
        <f t="shared" si="19"/>
        <v>78.60253020211337</v>
      </c>
      <c r="H160" s="82">
        <f t="shared" si="20"/>
        <v>86447.7650600007</v>
      </c>
      <c r="I160" s="82">
        <f t="shared" si="21"/>
        <v>240971.22565000004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1826344.9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1826344.9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2018-11-28T14:12:27Z</dcterms:modified>
  <cp:category/>
  <cp:version/>
  <cp:contentType/>
  <cp:contentStatus/>
</cp:coreProperties>
</file>